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 filterPrivacy="1" defaultThemeVersion="124226"/>
  <xr:revisionPtr revIDLastSave="0" documentId="8_{F10ABBC8-914D-469F-B71F-7D640B2B6742}" xr6:coauthVersionLast="47" xr6:coauthVersionMax="47" xr10:uidLastSave="{00000000-0000-0000-0000-000000000000}"/>
  <bookViews>
    <workbookView xWindow="-120" yWindow="-120" windowWidth="19440" windowHeight="15600" xr2:uid="{00000000-000D-0000-FFFF-FFFF00000000}"/>
  </bookViews>
  <sheets>
    <sheet name="Sheet1" sheetId="1" r:id="rId1"/>
  </sheets>
  <definedNames>
    <definedName name="_xlnm.Print_Area" localSheetId="0">Sheet1!$B$1:$L$74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D28" i="1"/>
  <c r="D29" i="1"/>
  <c r="D30" i="1"/>
  <c r="D15" i="1"/>
  <c r="D24" i="1" l="1"/>
  <c r="D33" i="1"/>
  <c r="E35" i="1"/>
  <c r="E59" i="1" s="1"/>
  <c r="D63" i="1" l="1"/>
  <c r="D57" i="1"/>
  <c r="D55" i="1"/>
  <c r="D54" i="1"/>
  <c r="D53" i="1"/>
  <c r="D23" i="1" l="1"/>
  <c r="D22" i="1"/>
  <c r="D21" i="1"/>
  <c r="D20" i="1"/>
  <c r="D19" i="1"/>
  <c r="D17" i="1"/>
  <c r="D18" i="1"/>
  <c r="D16" i="1"/>
  <c r="D48" i="1"/>
  <c r="D47" i="1"/>
  <c r="D46" i="1"/>
  <c r="D43" i="1"/>
  <c r="D42" i="1"/>
  <c r="D37" i="1"/>
  <c r="D31" i="1"/>
  <c r="D10" i="1"/>
  <c r="E64" i="1"/>
  <c r="D36" i="1" l="1"/>
  <c r="D35" i="1" s="1"/>
  <c r="D51" i="1"/>
  <c r="D62" i="1"/>
  <c r="D50" i="1" l="1"/>
  <c r="D61" i="1"/>
  <c r="D64" i="1" s="1"/>
  <c r="D44" i="1"/>
  <c r="D45" i="1"/>
  <c r="D49" i="1"/>
  <c r="D52" i="1"/>
  <c r="D41" i="1"/>
  <c r="D39" i="1" l="1"/>
  <c r="D40" i="1"/>
  <c r="D38" i="1"/>
  <c r="D11" i="1"/>
  <c r="D14" i="1"/>
  <c r="D25" i="1" l="1"/>
  <c r="D59" i="1"/>
  <c r="E7" i="1"/>
  <c r="D7" i="1" l="1"/>
</calcChain>
</file>

<file path=xl/sharedStrings.xml><?xml version="1.0" encoding="utf-8"?>
<sst xmlns="http://schemas.openxmlformats.org/spreadsheetml/2006/main" count="263" uniqueCount="143">
  <si>
    <t>ПЛАН НАБАВКИ НА КОЈЕ СЕ ЗЈН НЕ ПРИМЕЊУЈЕ ЗА 2024 ГОДИНУ</t>
  </si>
  <si>
    <t>Р. Б.</t>
  </si>
  <si>
    <t>Предмет набавке</t>
  </si>
  <si>
    <t>Процењена вредности (нето)</t>
  </si>
  <si>
    <t>Процењена вредност (бруто)</t>
  </si>
  <si>
    <t>Конто</t>
  </si>
  <si>
    <t>Подпозиција</t>
  </si>
  <si>
    <t>Врста поступка</t>
  </si>
  <si>
    <t>Време покретања</t>
  </si>
  <si>
    <t>Програмска активност/ функционалана класификација/ извор</t>
  </si>
  <si>
    <t>CPV Ознака</t>
  </si>
  <si>
    <t>Назив CPV ознаке</t>
  </si>
  <si>
    <t>УКУПНО А+Б+В</t>
  </si>
  <si>
    <t>Добра</t>
  </si>
  <si>
    <t>Набавка торти за потребе протокола</t>
  </si>
  <si>
    <t>000001</t>
  </si>
  <si>
    <t>чл. 27.1</t>
  </si>
  <si>
    <t>1 квартал</t>
  </si>
  <si>
    <t>21010002/111/01</t>
  </si>
  <si>
    <t>Услуге достављања припремљених оброка</t>
  </si>
  <si>
    <t>Канцеларијски материјал</t>
  </si>
  <si>
    <t>06020001/130/01</t>
  </si>
  <si>
    <t>Потрошни канцеларијски материјал</t>
  </si>
  <si>
    <t>Разна канцеларијска опрема и потребштине</t>
  </si>
  <si>
    <t>Папир за штампу</t>
  </si>
  <si>
    <t>Хартија за штампање</t>
  </si>
  <si>
    <t>Кључеви</t>
  </si>
  <si>
    <t>Потрошни материјал за одржавање хигијене (алкохол, сапун и сл.)</t>
  </si>
  <si>
    <t>Производи за чишћење</t>
  </si>
  <si>
    <t>Одећа и обућа за запослене</t>
  </si>
  <si>
    <t>2 квартал</t>
  </si>
  <si>
    <t>Набавка тонера</t>
  </si>
  <si>
    <t>30125110/30125120</t>
  </si>
  <si>
    <t>тонер за ласерске штампаче и телефакс машине,тонер за фотокопир апарате</t>
  </si>
  <si>
    <t>Стручна литетура</t>
  </si>
  <si>
    <t>Новине,ревије, перодичне публикације и часописи</t>
  </si>
  <si>
    <t>Набавка инвентара за одржавање хигијене - убруси и сл.</t>
  </si>
  <si>
    <t>Тоалетна хартија</t>
  </si>
  <si>
    <t>Поклони за Бибију (слаткиши)</t>
  </si>
  <si>
    <t>09020001/070/01</t>
  </si>
  <si>
    <t>Слаткиши</t>
  </si>
  <si>
    <t>Набавка потрошног материјала (електро, водоводни...)</t>
  </si>
  <si>
    <t>44115210/36000000</t>
  </si>
  <si>
    <t>Водоинсталатерски материјал, електричне машине, апарати, опрема и потрошни материјал.расвета</t>
  </si>
  <si>
    <t>Поклон пакети за бебе</t>
  </si>
  <si>
    <t>09020019/040/01</t>
  </si>
  <si>
    <t>18411000/33681000/33711770/33750000</t>
  </si>
  <si>
    <t>Одећа за бебе и малу децу/цуцле,вештачке брадавице и сл. производи за бебе/глодалице,лаже и варалице за бебе/производи за негу бебе</t>
  </si>
  <si>
    <t xml:space="preserve"> </t>
  </si>
  <si>
    <t>Потрошни материјал за одржавање хигијене (четке, метле...)</t>
  </si>
  <si>
    <t xml:space="preserve">Метле,четке и други производи разних врста </t>
  </si>
  <si>
    <t>Заставе</t>
  </si>
  <si>
    <t>А - ДОБРА</t>
  </si>
  <si>
    <t>Услуге</t>
  </si>
  <si>
    <t>Услуге дератизације</t>
  </si>
  <si>
    <t>250.000,00</t>
  </si>
  <si>
    <t>Услуга поште</t>
  </si>
  <si>
    <t>чл. 27.3 Прилог 7</t>
  </si>
  <si>
    <t>Поштанске услуге</t>
  </si>
  <si>
    <t xml:space="preserve"> Интернет,  wi-fi i тв претплате</t>
  </si>
  <si>
    <t>4 квартал</t>
  </si>
  <si>
    <t>Партија 1 Инетернет</t>
  </si>
  <si>
    <t>Услуге провајдера</t>
  </si>
  <si>
    <t>Партија 2 ТВ претплата</t>
  </si>
  <si>
    <t>Дигитална телевизија</t>
  </si>
  <si>
    <t>Осигурање</t>
  </si>
  <si>
    <t>Партија 1 Осигурање зграда</t>
  </si>
  <si>
    <t>Услуге осигурања имовине</t>
  </si>
  <si>
    <t>Партија 2 Осигурање запослених у случају несреће на раду</t>
  </si>
  <si>
    <t>Услуге осигурања од незгода</t>
  </si>
  <si>
    <t>Регистрација возила са техничким прегледом и осигурањем</t>
  </si>
  <si>
    <t>Услуга Агенције и технички преглед</t>
  </si>
  <si>
    <t>Административне услуге агенција</t>
  </si>
  <si>
    <t>Осигурање возила</t>
  </si>
  <si>
    <t>Услуге осигурања моторних возила</t>
  </si>
  <si>
    <t>Трошкови селидбе и превоза соли</t>
  </si>
  <si>
    <t>000002</t>
  </si>
  <si>
    <t>Најам теретних возила са возачем</t>
  </si>
  <si>
    <t>Одржавање софтверског пакета Хермес</t>
  </si>
  <si>
    <t>услуге софтверске подршке</t>
  </si>
  <si>
    <t>Штампа образаца и позивница</t>
  </si>
  <si>
    <t>разни штампани метеријал</t>
  </si>
  <si>
    <t>Услуге обезбеђења објекта Управе и МЗ</t>
  </si>
  <si>
    <t>000007</t>
  </si>
  <si>
    <t>Услуге обезбеђења</t>
  </si>
  <si>
    <t>Геодетске услуге</t>
  </si>
  <si>
    <t>Арх, техничке и геодетске услуге</t>
  </si>
  <si>
    <t xml:space="preserve"> Израда предмера и предрачуна</t>
  </si>
  <si>
    <t>Архитектонске и сродне услуге</t>
  </si>
  <si>
    <t>Консалтинг услуге за припрему надзора система ИСО</t>
  </si>
  <si>
    <t>Услуге техничке анализе или консалтинга</t>
  </si>
  <si>
    <t>Консалтинг услуге за надзор система ИСО</t>
  </si>
  <si>
    <t>Услуге стандардизације и класификације садржаја или података</t>
  </si>
  <si>
    <t>Екстерна ревизија финансијског извештаја</t>
  </si>
  <si>
    <t>Услуге финансијске ревизије</t>
  </si>
  <si>
    <t>Одржавање ИКТ опреме и телефонске мреже</t>
  </si>
  <si>
    <t>Услуге одржавања телеком. инфраструктуре</t>
  </si>
  <si>
    <t>Угоститељске услуге ресторан, хотел и слично</t>
  </si>
  <si>
    <t xml:space="preserve">чл. 27.1 </t>
  </si>
  <si>
    <t>55110000, 55000000</t>
  </si>
  <si>
    <t>1. услуге хотелског смештаја                                                  2. Услуге хотела,ресторана и трговина на мало</t>
  </si>
  <si>
    <t>Одржавање софтвера Зелиоса Умбра</t>
  </si>
  <si>
    <t>Услуге софтверске подршке</t>
  </si>
  <si>
    <t>Закуп домена веб хостинг</t>
  </si>
  <si>
    <t>Услуге интернет провајдера</t>
  </si>
  <si>
    <t>Организовања семинара</t>
  </si>
  <si>
    <t>Услуге организовања семинара</t>
  </si>
  <si>
    <t>Ообразовање и усавршавање запослених</t>
  </si>
  <si>
    <t>Образовање и семинари за оспособљавање</t>
  </si>
  <si>
    <t>Услуге чишћења</t>
  </si>
  <si>
    <t>000008</t>
  </si>
  <si>
    <t>Услуге чишћења зграда</t>
  </si>
  <si>
    <t>Ангажовање тешке механизације</t>
  </si>
  <si>
    <t>11020002/560/01</t>
  </si>
  <si>
    <t>Услуге поправке клизних врата на улазу у објекат управе</t>
  </si>
  <si>
    <t>Разле услуге поправке и одржавања</t>
  </si>
  <si>
    <t>Помоћ у кући</t>
  </si>
  <si>
    <t>09020021/010/01</t>
  </si>
  <si>
    <t>Услуге обезбеђења особља за помоћ у домаћинсктву</t>
  </si>
  <si>
    <t>Услуге стаклоресца</t>
  </si>
  <si>
    <t>Стакларски радови</t>
  </si>
  <si>
    <t>Закуп сале за спортске активности Омега куп</t>
  </si>
  <si>
    <t>13010001/810/01</t>
  </si>
  <si>
    <t>Услуге у вези са спортом</t>
  </si>
  <si>
    <t>Б - УСЛУГЕ</t>
  </si>
  <si>
    <t>Радови</t>
  </si>
  <si>
    <t>Радови на одржавању мреже и хитним интервенцијама на водоводу и канализацији</t>
  </si>
  <si>
    <t>Посебни грађевински изанатски радови изузев радова на крову</t>
  </si>
  <si>
    <t>Радови на хитним интервенцијама на централном грејању</t>
  </si>
  <si>
    <t>Радови на инсталацији центаралног грејања</t>
  </si>
  <si>
    <t>Радови на додатном уређењу игралишта на Белим водама</t>
  </si>
  <si>
    <t>13010002/810/01</t>
  </si>
  <si>
    <t>452362103/7535200</t>
  </si>
  <si>
    <t>Радови на површинском слоју за дечија игралишта, опрема за дечија игралишта</t>
  </si>
  <si>
    <t>В - РАДОВИ</t>
  </si>
  <si>
    <t>Место и датум</t>
  </si>
  <si>
    <t>Београд, 23.01.2024. године</t>
  </si>
  <si>
    <t>Овлашћено лице</t>
  </si>
  <si>
    <t>Мирко Игњатовић</t>
  </si>
  <si>
    <t>Обрађивач</t>
  </si>
  <si>
    <t>Лејла Марковић</t>
  </si>
  <si>
    <t>Одговорно лице</t>
  </si>
  <si>
    <t>Срђан Коларић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</si>
</sst>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General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Arial"/>
      <family val="2"/>
      <charset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16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Border="0" applyProtection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2" borderId="0" xfId="0" applyFont="1" applyFill="1"/>
    <xf numFmtId="0" fontId="2" fillId="2" borderId="0" xfId="0" applyFont="1" applyFill="1" applyBorder="1"/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1" applyFont="1" applyBorder="1"/>
    <xf numFmtId="49" fontId="2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164" fontId="3" fillId="2" borderId="0" xfId="1" applyFont="1" applyFill="1" applyBorder="1" applyAlignment="1">
      <alignment horizontal="center" vertical="center"/>
    </xf>
    <xf numFmtId="164" fontId="3" fillId="2" borderId="0" xfId="1" applyFont="1" applyFill="1" applyBorder="1"/>
    <xf numFmtId="49" fontId="2" fillId="2" borderId="0" xfId="0" applyNumberFormat="1" applyFont="1" applyFill="1" applyBorder="1"/>
    <xf numFmtId="164" fontId="2" fillId="2" borderId="0" xfId="1" applyFont="1" applyFill="1" applyBorder="1"/>
    <xf numFmtId="164" fontId="2" fillId="0" borderId="0" xfId="1" applyFont="1" applyBorder="1"/>
    <xf numFmtId="49" fontId="2" fillId="0" borderId="0" xfId="0" applyNumberFormat="1" applyFont="1" applyBorder="1"/>
    <xf numFmtId="0" fontId="2" fillId="3" borderId="0" xfId="0" applyFont="1" applyFill="1" applyBorder="1"/>
    <xf numFmtId="164" fontId="7" fillId="3" borderId="0" xfId="1" applyFont="1" applyFill="1" applyBorder="1" applyAlignment="1">
      <alignment horizontal="center" vertical="center"/>
    </xf>
    <xf numFmtId="49" fontId="2" fillId="3" borderId="0" xfId="0" applyNumberFormat="1" applyFont="1" applyFill="1" applyBorder="1"/>
    <xf numFmtId="0" fontId="3" fillId="2" borderId="0" xfId="0" applyFont="1" applyFill="1" applyBorder="1" applyAlignment="1">
      <alignment horizontal="center" vertical="center"/>
    </xf>
    <xf numFmtId="0" fontId="8" fillId="0" borderId="0" xfId="0" applyFont="1"/>
    <xf numFmtId="0" fontId="8" fillId="2" borderId="0" xfId="0" applyFont="1" applyFill="1"/>
    <xf numFmtId="0" fontId="8" fillId="0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 wrapText="1"/>
    </xf>
    <xf numFmtId="39" fontId="8" fillId="2" borderId="13" xfId="1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39" fontId="8" fillId="2" borderId="1" xfId="1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wrapText="1"/>
    </xf>
    <xf numFmtId="39" fontId="9" fillId="3" borderId="1" xfId="1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vertical="center"/>
    </xf>
    <xf numFmtId="4" fontId="8" fillId="2" borderId="13" xfId="1" applyNumberFormat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Border="1"/>
    <xf numFmtId="0" fontId="10" fillId="2" borderId="1" xfId="0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165" fontId="11" fillId="2" borderId="1" xfId="2" applyNumberFormat="1" applyFont="1" applyFill="1" applyBorder="1" applyAlignment="1" applyProtection="1">
      <alignment horizontal="left" vertical="center" wrapText="1"/>
    </xf>
    <xf numFmtId="4" fontId="9" fillId="3" borderId="1" xfId="1" applyNumberFormat="1" applyFont="1" applyFill="1" applyBorder="1" applyAlignment="1">
      <alignment horizontal="center" vertical="center"/>
    </xf>
    <xf numFmtId="164" fontId="8" fillId="2" borderId="1" xfId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164" fontId="9" fillId="3" borderId="1" xfId="1" applyFont="1" applyFill="1" applyBorder="1" applyAlignment="1">
      <alignment horizontal="center" vertical="center"/>
    </xf>
    <xf numFmtId="0" fontId="8" fillId="3" borderId="1" xfId="0" applyFont="1" applyFill="1" applyBorder="1"/>
    <xf numFmtId="49" fontId="8" fillId="3" borderId="1" xfId="0" applyNumberFormat="1" applyFont="1" applyFill="1" applyBorder="1"/>
    <xf numFmtId="0" fontId="8" fillId="3" borderId="1" xfId="0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3" borderId="0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4"/>
  <sheetViews>
    <sheetView tabSelected="1" topLeftCell="A46" zoomScaleSheetLayoutView="55" workbookViewId="0">
      <selection activeCell="L53" sqref="L53"/>
    </sheetView>
  </sheetViews>
  <sheetFormatPr defaultRowHeight="15.75"/>
  <cols>
    <col min="1" max="1" width="9.140625" style="1"/>
    <col min="2" max="2" width="7.28515625" style="2" customWidth="1"/>
    <col min="3" max="3" width="30.28515625" style="2" customWidth="1"/>
    <col min="4" max="4" width="25.42578125" style="18" customWidth="1"/>
    <col min="5" max="5" width="25.140625" style="18" customWidth="1"/>
    <col min="6" max="6" width="14" style="2" bestFit="1" customWidth="1"/>
    <col min="7" max="7" width="14.85546875" style="19" customWidth="1"/>
    <col min="8" max="8" width="14.140625" style="2" customWidth="1"/>
    <col min="9" max="9" width="22.28515625" style="2" customWidth="1"/>
    <col min="10" max="10" width="28" style="2" customWidth="1"/>
    <col min="11" max="11" width="25.7109375" style="2" customWidth="1"/>
    <col min="12" max="12" width="41.85546875" style="2" customWidth="1"/>
    <col min="13" max="13" width="13.140625" style="1" customWidth="1"/>
    <col min="14" max="16384" width="9.140625" style="1"/>
  </cols>
  <sheetData>
    <row r="1" spans="1:12" ht="18.75" customHeight="1">
      <c r="B1" s="60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2"/>
    </row>
    <row r="2" spans="1:12" ht="18.75" customHeight="1">
      <c r="B2" s="63"/>
      <c r="C2" s="64"/>
      <c r="D2" s="64"/>
      <c r="E2" s="64"/>
      <c r="F2" s="64"/>
      <c r="G2" s="64"/>
      <c r="H2" s="64"/>
      <c r="I2" s="64"/>
      <c r="J2" s="64"/>
      <c r="K2" s="64"/>
      <c r="L2" s="65"/>
    </row>
    <row r="3" spans="1:12" ht="18.75" customHeight="1">
      <c r="B3" s="66"/>
      <c r="C3" s="67"/>
      <c r="D3" s="67"/>
      <c r="E3" s="67"/>
      <c r="F3" s="67"/>
      <c r="G3" s="67"/>
      <c r="H3" s="67"/>
      <c r="I3" s="67"/>
      <c r="J3" s="67"/>
      <c r="K3" s="67"/>
      <c r="L3" s="68"/>
    </row>
    <row r="4" spans="1:12">
      <c r="B4" s="9"/>
      <c r="C4" s="9"/>
      <c r="D4" s="10"/>
      <c r="E4" s="10"/>
      <c r="F4" s="9"/>
      <c r="G4" s="11"/>
      <c r="H4" s="9"/>
      <c r="I4" s="9"/>
      <c r="J4" s="9"/>
      <c r="K4" s="9"/>
      <c r="L4" s="9"/>
    </row>
    <row r="5" spans="1:12" ht="87" customHeight="1">
      <c r="B5" s="5" t="s">
        <v>1</v>
      </c>
      <c r="C5" s="5" t="s">
        <v>2</v>
      </c>
      <c r="D5" s="6" t="s">
        <v>3</v>
      </c>
      <c r="E5" s="7" t="s">
        <v>4</v>
      </c>
      <c r="F5" s="12" t="s">
        <v>5</v>
      </c>
      <c r="G5" s="8" t="s">
        <v>6</v>
      </c>
      <c r="H5" s="5" t="s">
        <v>7</v>
      </c>
      <c r="I5" s="12" t="s">
        <v>8</v>
      </c>
      <c r="J5" s="5" t="s">
        <v>9</v>
      </c>
      <c r="K5" s="5" t="s">
        <v>10</v>
      </c>
      <c r="L5" s="5" t="s">
        <v>11</v>
      </c>
    </row>
    <row r="7" spans="1:12" ht="18.75">
      <c r="B7" s="75" t="s">
        <v>12</v>
      </c>
      <c r="C7" s="75"/>
      <c r="D7" s="21">
        <f>SUM(D25,D59,D64)</f>
        <v>12190908.757575758</v>
      </c>
      <c r="E7" s="21">
        <f>SUM(E25,E59,E64)</f>
        <v>14000000</v>
      </c>
      <c r="F7" s="20"/>
      <c r="G7" s="22"/>
      <c r="H7" s="20"/>
      <c r="I7" s="20"/>
      <c r="J7" s="20"/>
      <c r="K7" s="20"/>
      <c r="L7" s="20"/>
    </row>
    <row r="8" spans="1:12">
      <c r="B8" s="23"/>
      <c r="C8" s="23"/>
      <c r="D8" s="15"/>
      <c r="E8" s="15"/>
    </row>
    <row r="9" spans="1:12" ht="20.25">
      <c r="A9" s="24"/>
      <c r="B9" s="69" t="s">
        <v>13</v>
      </c>
      <c r="C9" s="70"/>
      <c r="D9" s="70"/>
      <c r="E9" s="70"/>
      <c r="F9" s="70"/>
      <c r="G9" s="70"/>
      <c r="H9" s="70"/>
      <c r="I9" s="70"/>
      <c r="J9" s="70"/>
      <c r="K9" s="70"/>
      <c r="L9" s="71"/>
    </row>
    <row r="10" spans="1:12" s="3" customFormat="1" ht="40.5">
      <c r="A10" s="25"/>
      <c r="B10" s="26">
        <v>1</v>
      </c>
      <c r="C10" s="27" t="s">
        <v>14</v>
      </c>
      <c r="D10" s="28">
        <f>E10/1.2</f>
        <v>83333.333333333343</v>
      </c>
      <c r="E10" s="28">
        <v>100000</v>
      </c>
      <c r="F10" s="29">
        <v>423712</v>
      </c>
      <c r="G10" s="30" t="s">
        <v>15</v>
      </c>
      <c r="H10" s="29" t="s">
        <v>16</v>
      </c>
      <c r="I10" s="29" t="s">
        <v>17</v>
      </c>
      <c r="J10" s="29" t="s">
        <v>18</v>
      </c>
      <c r="K10" s="31">
        <v>55520000</v>
      </c>
      <c r="L10" s="32" t="s">
        <v>19</v>
      </c>
    </row>
    <row r="11" spans="1:12" s="3" customFormat="1" ht="40.5">
      <c r="A11" s="25"/>
      <c r="B11" s="33">
        <v>2</v>
      </c>
      <c r="C11" s="34" t="s">
        <v>20</v>
      </c>
      <c r="D11" s="35">
        <f t="shared" ref="D11:D14" si="0">E11*100/120</f>
        <v>416666.66666666669</v>
      </c>
      <c r="E11" s="35">
        <v>500000</v>
      </c>
      <c r="F11" s="31">
        <v>426111</v>
      </c>
      <c r="G11" s="36"/>
      <c r="H11" s="29" t="s">
        <v>16</v>
      </c>
      <c r="I11" s="29" t="s">
        <v>17</v>
      </c>
      <c r="J11" s="31" t="s">
        <v>21</v>
      </c>
      <c r="K11" s="31"/>
      <c r="L11" s="31"/>
    </row>
    <row r="12" spans="1:12" s="3" customFormat="1" ht="60.75">
      <c r="A12" s="25"/>
      <c r="B12" s="31"/>
      <c r="C12" s="34" t="s">
        <v>22</v>
      </c>
      <c r="D12" s="35">
        <v>250000</v>
      </c>
      <c r="E12" s="35">
        <v>300000</v>
      </c>
      <c r="F12" s="31"/>
      <c r="G12" s="36"/>
      <c r="H12" s="31"/>
      <c r="I12" s="31"/>
      <c r="J12" s="31"/>
      <c r="K12" s="31">
        <v>30190000</v>
      </c>
      <c r="L12" s="32" t="s">
        <v>23</v>
      </c>
    </row>
    <row r="13" spans="1:12" s="3" customFormat="1" ht="20.25">
      <c r="A13" s="25"/>
      <c r="B13" s="31"/>
      <c r="C13" s="34" t="s">
        <v>24</v>
      </c>
      <c r="D13" s="35">
        <v>166666.67000000001</v>
      </c>
      <c r="E13" s="35">
        <v>200000</v>
      </c>
      <c r="F13" s="31"/>
      <c r="G13" s="36"/>
      <c r="H13" s="31"/>
      <c r="I13" s="31"/>
      <c r="J13" s="31"/>
      <c r="K13" s="31">
        <v>30197630</v>
      </c>
      <c r="L13" s="31" t="s">
        <v>25</v>
      </c>
    </row>
    <row r="14" spans="1:12" s="3" customFormat="1" ht="20.25">
      <c r="A14" s="25"/>
      <c r="B14" s="33">
        <v>3</v>
      </c>
      <c r="C14" s="34" t="s">
        <v>26</v>
      </c>
      <c r="D14" s="35">
        <f t="shared" si="0"/>
        <v>25000</v>
      </c>
      <c r="E14" s="35">
        <v>30000</v>
      </c>
      <c r="F14" s="31">
        <v>426919</v>
      </c>
      <c r="G14" s="36"/>
      <c r="H14" s="31" t="s">
        <v>16</v>
      </c>
      <c r="I14" s="31" t="s">
        <v>17</v>
      </c>
      <c r="J14" s="31" t="s">
        <v>21</v>
      </c>
      <c r="K14" s="31">
        <v>44522200</v>
      </c>
      <c r="L14" s="31" t="s">
        <v>26</v>
      </c>
    </row>
    <row r="15" spans="1:12" s="3" customFormat="1" ht="81">
      <c r="A15" s="25"/>
      <c r="B15" s="33">
        <v>4</v>
      </c>
      <c r="C15" s="34" t="s">
        <v>27</v>
      </c>
      <c r="D15" s="35">
        <f>E15*100/120</f>
        <v>166666.66666666666</v>
      </c>
      <c r="E15" s="35">
        <v>200000</v>
      </c>
      <c r="F15" s="31">
        <v>426811</v>
      </c>
      <c r="G15" s="37"/>
      <c r="H15" s="31" t="s">
        <v>16</v>
      </c>
      <c r="I15" s="31" t="s">
        <v>17</v>
      </c>
      <c r="J15" s="31" t="s">
        <v>21</v>
      </c>
      <c r="K15" s="31">
        <v>39830000</v>
      </c>
      <c r="L15" s="38" t="s">
        <v>28</v>
      </c>
    </row>
    <row r="16" spans="1:12" s="3" customFormat="1" ht="40.5">
      <c r="A16" s="25"/>
      <c r="B16" s="33">
        <v>5</v>
      </c>
      <c r="C16" s="39" t="s">
        <v>29</v>
      </c>
      <c r="D16" s="35">
        <f>E16*100/120</f>
        <v>83333.333333333328</v>
      </c>
      <c r="E16" s="35">
        <v>100000</v>
      </c>
      <c r="F16" s="31">
        <v>426129</v>
      </c>
      <c r="G16" s="37"/>
      <c r="H16" s="31" t="s">
        <v>16</v>
      </c>
      <c r="I16" s="31" t="s">
        <v>30</v>
      </c>
      <c r="J16" s="31" t="s">
        <v>21</v>
      </c>
      <c r="K16" s="31"/>
      <c r="L16" s="31"/>
    </row>
    <row r="17" spans="1:28" s="3" customFormat="1" ht="60.75">
      <c r="A17" s="25"/>
      <c r="B17" s="33">
        <v>6</v>
      </c>
      <c r="C17" s="34" t="s">
        <v>31</v>
      </c>
      <c r="D17" s="35">
        <f>E17*100/120</f>
        <v>250000</v>
      </c>
      <c r="E17" s="35">
        <v>300000</v>
      </c>
      <c r="F17" s="31">
        <v>426191</v>
      </c>
      <c r="G17" s="36"/>
      <c r="H17" s="31" t="s">
        <v>16</v>
      </c>
      <c r="I17" s="31" t="s">
        <v>17</v>
      </c>
      <c r="J17" s="31" t="s">
        <v>21</v>
      </c>
      <c r="K17" s="31" t="s">
        <v>32</v>
      </c>
      <c r="L17" s="32" t="s">
        <v>33</v>
      </c>
    </row>
    <row r="18" spans="1:28" s="3" customFormat="1" ht="40.5">
      <c r="A18" s="25"/>
      <c r="B18" s="33">
        <v>7</v>
      </c>
      <c r="C18" s="34" t="s">
        <v>34</v>
      </c>
      <c r="D18" s="35">
        <f>E18*100/110</f>
        <v>90909.090909090912</v>
      </c>
      <c r="E18" s="35">
        <v>100000</v>
      </c>
      <c r="F18" s="31">
        <v>426311</v>
      </c>
      <c r="G18" s="36"/>
      <c r="H18" s="31" t="s">
        <v>16</v>
      </c>
      <c r="I18" s="31" t="s">
        <v>17</v>
      </c>
      <c r="J18" s="31" t="s">
        <v>21</v>
      </c>
      <c r="K18" s="31">
        <v>22200000</v>
      </c>
      <c r="L18" s="32" t="s">
        <v>35</v>
      </c>
    </row>
    <row r="19" spans="1:28" s="3" customFormat="1" ht="60.75">
      <c r="A19" s="25"/>
      <c r="B19" s="33">
        <v>8</v>
      </c>
      <c r="C19" s="34" t="s">
        <v>36</v>
      </c>
      <c r="D19" s="35">
        <f t="shared" ref="D19" si="1">E19*100/120</f>
        <v>333333.33333333331</v>
      </c>
      <c r="E19" s="35">
        <v>400000</v>
      </c>
      <c r="F19" s="31">
        <v>426812</v>
      </c>
      <c r="G19" s="36"/>
      <c r="H19" s="31" t="s">
        <v>16</v>
      </c>
      <c r="I19" s="31" t="s">
        <v>17</v>
      </c>
      <c r="J19" s="31" t="s">
        <v>21</v>
      </c>
      <c r="K19" s="31">
        <v>33761000</v>
      </c>
      <c r="L19" s="31" t="s">
        <v>37</v>
      </c>
    </row>
    <row r="20" spans="1:28" s="3" customFormat="1" ht="40.5">
      <c r="A20" s="25"/>
      <c r="B20" s="33">
        <v>9</v>
      </c>
      <c r="C20" s="39" t="s">
        <v>38</v>
      </c>
      <c r="D20" s="35">
        <f>E20*100/120</f>
        <v>125000</v>
      </c>
      <c r="E20" s="35">
        <v>150000</v>
      </c>
      <c r="F20" s="31">
        <v>423712</v>
      </c>
      <c r="G20" s="36" t="s">
        <v>15</v>
      </c>
      <c r="H20" s="31"/>
      <c r="I20" s="31"/>
      <c r="J20" s="31" t="s">
        <v>39</v>
      </c>
      <c r="K20" s="31">
        <v>15842300</v>
      </c>
      <c r="L20" s="31" t="s">
        <v>40</v>
      </c>
    </row>
    <row r="21" spans="1:28" s="3" customFormat="1" ht="81">
      <c r="A21" s="25"/>
      <c r="B21" s="33">
        <v>10</v>
      </c>
      <c r="C21" s="39" t="s">
        <v>41</v>
      </c>
      <c r="D21" s="35">
        <f t="shared" ref="D21:D23" si="2">E21*100/120</f>
        <v>250000</v>
      </c>
      <c r="E21" s="35">
        <v>300000</v>
      </c>
      <c r="F21" s="31">
        <v>426911</v>
      </c>
      <c r="G21" s="36"/>
      <c r="H21" s="31" t="s">
        <v>16</v>
      </c>
      <c r="I21" s="31" t="s">
        <v>17</v>
      </c>
      <c r="J21" s="31" t="s">
        <v>21</v>
      </c>
      <c r="K21" s="31" t="s">
        <v>42</v>
      </c>
      <c r="L21" s="32" t="s">
        <v>43</v>
      </c>
    </row>
    <row r="22" spans="1:28" s="3" customFormat="1" ht="138.75" customHeight="1">
      <c r="A22" s="25"/>
      <c r="B22" s="33">
        <v>11</v>
      </c>
      <c r="C22" s="32" t="s">
        <v>44</v>
      </c>
      <c r="D22" s="35">
        <f t="shared" si="2"/>
        <v>416666.66666666669</v>
      </c>
      <c r="E22" s="35">
        <v>500000</v>
      </c>
      <c r="F22" s="31">
        <v>423712</v>
      </c>
      <c r="G22" s="36"/>
      <c r="H22" s="31" t="s">
        <v>16</v>
      </c>
      <c r="I22" s="31" t="s">
        <v>17</v>
      </c>
      <c r="J22" s="31" t="s">
        <v>45</v>
      </c>
      <c r="K22" s="32" t="s">
        <v>46</v>
      </c>
      <c r="L22" s="32" t="s">
        <v>47</v>
      </c>
    </row>
    <row r="23" spans="1:28" s="3" customFormat="1" ht="81">
      <c r="A23" s="25" t="s">
        <v>48</v>
      </c>
      <c r="B23" s="33">
        <v>12</v>
      </c>
      <c r="C23" s="34" t="s">
        <v>49</v>
      </c>
      <c r="D23" s="35">
        <f t="shared" si="2"/>
        <v>83333.333333333328</v>
      </c>
      <c r="E23" s="35">
        <v>100000</v>
      </c>
      <c r="F23" s="31">
        <v>426911</v>
      </c>
      <c r="G23" s="36"/>
      <c r="H23" s="31" t="s">
        <v>16</v>
      </c>
      <c r="I23" s="31" t="s">
        <v>17</v>
      </c>
      <c r="J23" s="31" t="s">
        <v>21</v>
      </c>
      <c r="K23" s="31">
        <v>39224000</v>
      </c>
      <c r="L23" s="32" t="s">
        <v>50</v>
      </c>
    </row>
    <row r="24" spans="1:28" s="3" customFormat="1" ht="22.5" customHeight="1">
      <c r="A24" s="25"/>
      <c r="B24" s="33">
        <v>13</v>
      </c>
      <c r="C24" s="34" t="s">
        <v>51</v>
      </c>
      <c r="D24" s="35">
        <f t="shared" ref="D24" si="3">E24*100/120</f>
        <v>41666.666666666664</v>
      </c>
      <c r="E24" s="35">
        <v>50000</v>
      </c>
      <c r="F24" s="31">
        <v>426919</v>
      </c>
      <c r="G24" s="36"/>
      <c r="H24" s="31" t="s">
        <v>16</v>
      </c>
      <c r="I24" s="31" t="s">
        <v>17</v>
      </c>
      <c r="J24" s="31" t="s">
        <v>21</v>
      </c>
      <c r="K24" s="31">
        <v>35821000</v>
      </c>
      <c r="L24" s="31" t="s">
        <v>51</v>
      </c>
    </row>
    <row r="25" spans="1:28" ht="20.25">
      <c r="A25" s="24"/>
      <c r="B25" s="78" t="s">
        <v>52</v>
      </c>
      <c r="C25" s="79"/>
      <c r="D25" s="40">
        <f>SUM(D10:D14, D16:D18, D19:D19, D21:D24)</f>
        <v>2490909.0942424242</v>
      </c>
      <c r="E25" s="40">
        <f>SUM(E10:E14, E16:E18, E19:E19, E21:E24)</f>
        <v>2980000</v>
      </c>
      <c r="F25" s="57"/>
      <c r="G25" s="41"/>
      <c r="H25" s="57"/>
      <c r="I25" s="57"/>
      <c r="J25" s="57"/>
      <c r="K25" s="57"/>
      <c r="L25" s="57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20.25">
      <c r="A26" s="24"/>
      <c r="B26" s="69" t="s">
        <v>53</v>
      </c>
      <c r="C26" s="70"/>
      <c r="D26" s="70"/>
      <c r="E26" s="70"/>
      <c r="F26" s="70"/>
      <c r="G26" s="70"/>
      <c r="H26" s="70"/>
      <c r="I26" s="70"/>
      <c r="J26" s="70"/>
      <c r="K26" s="70"/>
      <c r="L26" s="7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s="3" customFormat="1" ht="24.75" customHeight="1">
      <c r="A27" s="25"/>
      <c r="B27" s="26">
        <v>1</v>
      </c>
      <c r="C27" s="42" t="s">
        <v>54</v>
      </c>
      <c r="D27" s="43">
        <v>208333</v>
      </c>
      <c r="E27" s="43" t="s">
        <v>55</v>
      </c>
      <c r="F27" s="29">
        <v>421321</v>
      </c>
      <c r="G27" s="30"/>
      <c r="H27" s="29" t="s">
        <v>16</v>
      </c>
      <c r="I27" s="29" t="s">
        <v>17</v>
      </c>
      <c r="J27" s="29" t="s">
        <v>21</v>
      </c>
      <c r="K27" s="31"/>
      <c r="L27" s="31"/>
    </row>
    <row r="28" spans="1:28" s="3" customFormat="1" ht="50.25" customHeight="1">
      <c r="A28" s="25"/>
      <c r="B28" s="33">
        <v>2</v>
      </c>
      <c r="C28" s="38" t="s">
        <v>56</v>
      </c>
      <c r="D28" s="44">
        <f t="shared" ref="D28:D52" si="4">E28*100/120</f>
        <v>666666.66666666663</v>
      </c>
      <c r="E28" s="44">
        <v>800000</v>
      </c>
      <c r="F28" s="31">
        <v>421421</v>
      </c>
      <c r="G28" s="36"/>
      <c r="H28" s="32" t="s">
        <v>57</v>
      </c>
      <c r="I28" s="31" t="s">
        <v>17</v>
      </c>
      <c r="J28" s="31" t="s">
        <v>21</v>
      </c>
      <c r="K28" s="31">
        <v>64110000</v>
      </c>
      <c r="L28" s="31" t="s">
        <v>58</v>
      </c>
    </row>
    <row r="29" spans="1:28" s="3" customFormat="1" ht="40.5">
      <c r="A29" s="25"/>
      <c r="B29" s="33">
        <v>3</v>
      </c>
      <c r="C29" s="34" t="s">
        <v>59</v>
      </c>
      <c r="D29" s="44">
        <f t="shared" si="4"/>
        <v>233333.33333333334</v>
      </c>
      <c r="E29" s="44">
        <v>280000</v>
      </c>
      <c r="F29" s="32"/>
      <c r="G29" s="36"/>
      <c r="H29" s="31" t="s">
        <v>16</v>
      </c>
      <c r="I29" s="31" t="s">
        <v>60</v>
      </c>
      <c r="J29" s="31" t="s">
        <v>21</v>
      </c>
      <c r="K29" s="31"/>
      <c r="L29" s="31"/>
    </row>
    <row r="30" spans="1:28" s="3" customFormat="1" ht="20.25">
      <c r="A30" s="25"/>
      <c r="B30" s="31"/>
      <c r="C30" s="34" t="s">
        <v>61</v>
      </c>
      <c r="D30" s="44">
        <f t="shared" si="4"/>
        <v>208333.33333333334</v>
      </c>
      <c r="E30" s="44">
        <v>250000</v>
      </c>
      <c r="F30" s="32">
        <v>421412</v>
      </c>
      <c r="G30" s="36"/>
      <c r="H30" s="31"/>
      <c r="I30" s="31"/>
      <c r="J30" s="31"/>
      <c r="K30" s="31">
        <v>72410000</v>
      </c>
      <c r="L30" s="31" t="s">
        <v>62</v>
      </c>
    </row>
    <row r="31" spans="1:28" s="3" customFormat="1" ht="40.5">
      <c r="A31" s="25"/>
      <c r="B31" s="31"/>
      <c r="C31" s="34" t="s">
        <v>63</v>
      </c>
      <c r="D31" s="44">
        <f t="shared" si="4"/>
        <v>25000</v>
      </c>
      <c r="E31" s="44">
        <v>30000</v>
      </c>
      <c r="F31" s="32">
        <v>421911</v>
      </c>
      <c r="G31" s="36"/>
      <c r="H31" s="31"/>
      <c r="I31" s="31"/>
      <c r="J31" s="31"/>
      <c r="K31" s="45">
        <v>92224000</v>
      </c>
      <c r="L31" s="46" t="s">
        <v>64</v>
      </c>
    </row>
    <row r="32" spans="1:28" s="3" customFormat="1" ht="20.25">
      <c r="A32" s="25"/>
      <c r="B32" s="33">
        <v>4</v>
      </c>
      <c r="C32" s="38" t="s">
        <v>65</v>
      </c>
      <c r="D32" s="44">
        <v>550000</v>
      </c>
      <c r="E32" s="44">
        <v>600000</v>
      </c>
      <c r="F32" s="31"/>
      <c r="G32" s="36"/>
      <c r="H32" s="31" t="s">
        <v>16</v>
      </c>
      <c r="I32" s="31" t="s">
        <v>17</v>
      </c>
      <c r="J32" s="31" t="s">
        <v>21</v>
      </c>
      <c r="K32" s="31"/>
      <c r="L32" s="31"/>
    </row>
    <row r="33" spans="1:12" s="3" customFormat="1" ht="40.5">
      <c r="A33" s="25"/>
      <c r="B33" s="31"/>
      <c r="C33" s="34" t="s">
        <v>66</v>
      </c>
      <c r="D33" s="44">
        <f>E33*100/105</f>
        <v>285714.28571428574</v>
      </c>
      <c r="E33" s="44">
        <v>300000</v>
      </c>
      <c r="F33" s="31">
        <v>421511</v>
      </c>
      <c r="G33" s="36"/>
      <c r="H33" s="31"/>
      <c r="I33" s="31"/>
      <c r="J33" s="31"/>
      <c r="K33" s="31">
        <v>66515200</v>
      </c>
      <c r="L33" s="32" t="s">
        <v>67</v>
      </c>
    </row>
    <row r="34" spans="1:12" s="4" customFormat="1" ht="60.75">
      <c r="A34" s="47"/>
      <c r="B34" s="31"/>
      <c r="C34" s="34" t="s">
        <v>68</v>
      </c>
      <c r="D34" s="44">
        <v>300000</v>
      </c>
      <c r="E34" s="44">
        <v>300000</v>
      </c>
      <c r="F34" s="31">
        <v>421521</v>
      </c>
      <c r="G34" s="36"/>
      <c r="H34" s="31"/>
      <c r="I34" s="31"/>
      <c r="J34" s="31"/>
      <c r="K34" s="31">
        <v>66512100</v>
      </c>
      <c r="L34" s="32" t="s">
        <v>69</v>
      </c>
    </row>
    <row r="35" spans="1:12" s="3" customFormat="1" ht="81">
      <c r="A35" s="25"/>
      <c r="B35" s="33">
        <v>5</v>
      </c>
      <c r="C35" s="34" t="s">
        <v>70</v>
      </c>
      <c r="D35" s="44">
        <f>SUM(D36:D37)</f>
        <v>108333.33333333334</v>
      </c>
      <c r="E35" s="44">
        <f>SUM(E36:E37)</f>
        <v>120000</v>
      </c>
      <c r="F35" s="31"/>
      <c r="G35" s="36"/>
      <c r="H35" s="31" t="s">
        <v>16</v>
      </c>
      <c r="I35" s="31" t="s">
        <v>17</v>
      </c>
      <c r="J35" s="31" t="s">
        <v>21</v>
      </c>
      <c r="K35" s="31"/>
      <c r="L35" s="31"/>
    </row>
    <row r="36" spans="1:12" s="3" customFormat="1" ht="40.5">
      <c r="A36" s="25"/>
      <c r="B36" s="31"/>
      <c r="C36" s="34" t="s">
        <v>71</v>
      </c>
      <c r="D36" s="44">
        <f t="shared" si="4"/>
        <v>41666.666666666664</v>
      </c>
      <c r="E36" s="44">
        <v>50000</v>
      </c>
      <c r="F36" s="31">
        <v>423599</v>
      </c>
      <c r="G36" s="36" t="s">
        <v>15</v>
      </c>
      <c r="H36" s="31"/>
      <c r="I36" s="31"/>
      <c r="J36" s="31"/>
      <c r="K36" s="31">
        <v>75120000</v>
      </c>
      <c r="L36" s="32" t="s">
        <v>72</v>
      </c>
    </row>
    <row r="37" spans="1:12" s="3" customFormat="1" ht="40.5">
      <c r="A37" s="25"/>
      <c r="B37" s="31"/>
      <c r="C37" s="38" t="s">
        <v>73</v>
      </c>
      <c r="D37" s="44">
        <f>E37*100/105</f>
        <v>66666.666666666672</v>
      </c>
      <c r="E37" s="44">
        <v>70000</v>
      </c>
      <c r="F37" s="31">
        <v>421512</v>
      </c>
      <c r="G37" s="36"/>
      <c r="H37" s="31"/>
      <c r="I37" s="31"/>
      <c r="J37" s="31"/>
      <c r="K37" s="31">
        <v>66514110</v>
      </c>
      <c r="L37" s="32" t="s">
        <v>74</v>
      </c>
    </row>
    <row r="38" spans="1:12" s="3" customFormat="1" ht="40.5">
      <c r="A38" s="25"/>
      <c r="B38" s="33">
        <v>6</v>
      </c>
      <c r="C38" s="34" t="s">
        <v>75</v>
      </c>
      <c r="D38" s="44">
        <f t="shared" si="4"/>
        <v>8333.3333333333339</v>
      </c>
      <c r="E38" s="44">
        <v>10000</v>
      </c>
      <c r="F38" s="31">
        <v>422911</v>
      </c>
      <c r="G38" s="36" t="s">
        <v>76</v>
      </c>
      <c r="H38" s="31" t="s">
        <v>16</v>
      </c>
      <c r="I38" s="31" t="s">
        <v>17</v>
      </c>
      <c r="J38" s="31" t="s">
        <v>21</v>
      </c>
      <c r="K38" s="31">
        <v>60181000</v>
      </c>
      <c r="L38" s="32" t="s">
        <v>77</v>
      </c>
    </row>
    <row r="39" spans="1:12" s="3" customFormat="1" ht="60.75">
      <c r="A39" s="25"/>
      <c r="B39" s="33">
        <v>7</v>
      </c>
      <c r="C39" s="34" t="s">
        <v>78</v>
      </c>
      <c r="D39" s="44">
        <f t="shared" si="4"/>
        <v>125000</v>
      </c>
      <c r="E39" s="44">
        <v>150000</v>
      </c>
      <c r="F39" s="31">
        <v>423212</v>
      </c>
      <c r="G39" s="36"/>
      <c r="H39" s="31" t="s">
        <v>16</v>
      </c>
      <c r="I39" s="31" t="s">
        <v>17</v>
      </c>
      <c r="J39" s="31" t="s">
        <v>21</v>
      </c>
      <c r="K39" s="31">
        <v>72261000</v>
      </c>
      <c r="L39" s="31" t="s">
        <v>79</v>
      </c>
    </row>
    <row r="40" spans="1:12" s="3" customFormat="1" ht="40.5">
      <c r="A40" s="25"/>
      <c r="B40" s="33">
        <v>8</v>
      </c>
      <c r="C40" s="34" t="s">
        <v>80</v>
      </c>
      <c r="D40" s="44">
        <f t="shared" si="4"/>
        <v>125000</v>
      </c>
      <c r="E40" s="44">
        <v>150000</v>
      </c>
      <c r="F40" s="31">
        <v>423419</v>
      </c>
      <c r="G40" s="36"/>
      <c r="H40" s="31" t="s">
        <v>16</v>
      </c>
      <c r="I40" s="31" t="s">
        <v>17</v>
      </c>
      <c r="J40" s="31" t="s">
        <v>21</v>
      </c>
      <c r="K40" s="31">
        <v>22900000</v>
      </c>
      <c r="L40" s="32" t="s">
        <v>81</v>
      </c>
    </row>
    <row r="41" spans="1:12" s="3" customFormat="1" ht="40.5">
      <c r="A41" s="25"/>
      <c r="B41" s="33">
        <v>9</v>
      </c>
      <c r="C41" s="34" t="s">
        <v>82</v>
      </c>
      <c r="D41" s="44">
        <f t="shared" si="4"/>
        <v>1416666.6666666667</v>
      </c>
      <c r="E41" s="44">
        <v>1700000</v>
      </c>
      <c r="F41" s="31">
        <v>423599</v>
      </c>
      <c r="G41" s="36" t="s">
        <v>83</v>
      </c>
      <c r="H41" s="32" t="s">
        <v>57</v>
      </c>
      <c r="I41" s="31" t="s">
        <v>17</v>
      </c>
      <c r="J41" s="31" t="s">
        <v>21</v>
      </c>
      <c r="K41" s="31">
        <v>79710000</v>
      </c>
      <c r="L41" s="31" t="s">
        <v>84</v>
      </c>
    </row>
    <row r="42" spans="1:12" s="3" customFormat="1" ht="40.5">
      <c r="A42" s="25"/>
      <c r="B42" s="33">
        <v>11</v>
      </c>
      <c r="C42" s="48" t="s">
        <v>85</v>
      </c>
      <c r="D42" s="44">
        <f t="shared" si="4"/>
        <v>41666.666666666664</v>
      </c>
      <c r="E42" s="44">
        <v>50000</v>
      </c>
      <c r="F42" s="31">
        <v>424631</v>
      </c>
      <c r="G42" s="36"/>
      <c r="H42" s="31" t="s">
        <v>16</v>
      </c>
      <c r="I42" s="31" t="s">
        <v>17</v>
      </c>
      <c r="J42" s="31" t="s">
        <v>21</v>
      </c>
      <c r="K42" s="31">
        <v>71250000</v>
      </c>
      <c r="L42" s="32" t="s">
        <v>86</v>
      </c>
    </row>
    <row r="43" spans="1:12" s="3" customFormat="1" ht="40.5">
      <c r="A43" s="25"/>
      <c r="B43" s="33">
        <v>12</v>
      </c>
      <c r="C43" s="34" t="s">
        <v>87</v>
      </c>
      <c r="D43" s="44">
        <f t="shared" si="4"/>
        <v>833333.33333333337</v>
      </c>
      <c r="E43" s="44">
        <v>1000000</v>
      </c>
      <c r="F43" s="31">
        <v>424911</v>
      </c>
      <c r="G43" s="36" t="s">
        <v>15</v>
      </c>
      <c r="H43" s="31" t="s">
        <v>16</v>
      </c>
      <c r="I43" s="31" t="s">
        <v>17</v>
      </c>
      <c r="J43" s="31" t="s">
        <v>21</v>
      </c>
      <c r="K43" s="31">
        <v>71200000</v>
      </c>
      <c r="L43" s="32" t="s">
        <v>88</v>
      </c>
    </row>
    <row r="44" spans="1:12" s="3" customFormat="1" ht="60.75">
      <c r="A44" s="25"/>
      <c r="B44" s="33">
        <v>13</v>
      </c>
      <c r="C44" s="34" t="s">
        <v>89</v>
      </c>
      <c r="D44" s="44">
        <f>E44*100/120</f>
        <v>166666.66666666666</v>
      </c>
      <c r="E44" s="44">
        <v>200000</v>
      </c>
      <c r="F44" s="31">
        <v>424911</v>
      </c>
      <c r="G44" s="36" t="s">
        <v>15</v>
      </c>
      <c r="H44" s="31" t="s">
        <v>16</v>
      </c>
      <c r="I44" s="31" t="s">
        <v>17</v>
      </c>
      <c r="J44" s="31" t="s">
        <v>21</v>
      </c>
      <c r="K44" s="31">
        <v>71621000</v>
      </c>
      <c r="L44" s="32" t="s">
        <v>90</v>
      </c>
    </row>
    <row r="45" spans="1:12" s="3" customFormat="1" ht="60.75">
      <c r="A45" s="25"/>
      <c r="B45" s="33">
        <v>14</v>
      </c>
      <c r="C45" s="34" t="s">
        <v>91</v>
      </c>
      <c r="D45" s="44">
        <f t="shared" si="4"/>
        <v>250000</v>
      </c>
      <c r="E45" s="44">
        <v>300000</v>
      </c>
      <c r="F45" s="31">
        <v>424911</v>
      </c>
      <c r="G45" s="36" t="s">
        <v>15</v>
      </c>
      <c r="H45" s="31" t="s">
        <v>16</v>
      </c>
      <c r="I45" s="31" t="s">
        <v>17</v>
      </c>
      <c r="J45" s="31" t="s">
        <v>21</v>
      </c>
      <c r="K45" s="31">
        <v>72330000</v>
      </c>
      <c r="L45" s="32" t="s">
        <v>92</v>
      </c>
    </row>
    <row r="46" spans="1:12" s="3" customFormat="1" ht="60.75">
      <c r="A46" s="25"/>
      <c r="B46" s="33">
        <v>15</v>
      </c>
      <c r="C46" s="34" t="s">
        <v>93</v>
      </c>
      <c r="D46" s="44">
        <f t="shared" si="4"/>
        <v>416666.66666666669</v>
      </c>
      <c r="E46" s="44">
        <v>500000</v>
      </c>
      <c r="F46" s="31">
        <v>424911</v>
      </c>
      <c r="G46" s="36" t="s">
        <v>15</v>
      </c>
      <c r="H46" s="31" t="s">
        <v>16</v>
      </c>
      <c r="I46" s="31" t="s">
        <v>17</v>
      </c>
      <c r="J46" s="31" t="s">
        <v>21</v>
      </c>
      <c r="K46" s="31">
        <v>79212100</v>
      </c>
      <c r="L46" s="32" t="s">
        <v>94</v>
      </c>
    </row>
    <row r="47" spans="1:12" s="3" customFormat="1" ht="60.75">
      <c r="A47" s="25"/>
      <c r="B47" s="33">
        <v>16</v>
      </c>
      <c r="C47" s="34" t="s">
        <v>95</v>
      </c>
      <c r="D47" s="44">
        <f t="shared" si="4"/>
        <v>125000</v>
      </c>
      <c r="E47" s="44">
        <v>150000</v>
      </c>
      <c r="F47" s="31">
        <v>425118</v>
      </c>
      <c r="G47" s="36"/>
      <c r="H47" s="31" t="s">
        <v>16</v>
      </c>
      <c r="I47" s="31" t="s">
        <v>17</v>
      </c>
      <c r="J47" s="31" t="s">
        <v>21</v>
      </c>
      <c r="K47" s="31">
        <v>50332000</v>
      </c>
      <c r="L47" s="32" t="s">
        <v>96</v>
      </c>
    </row>
    <row r="48" spans="1:12" s="3" customFormat="1" ht="60.75">
      <c r="A48" s="25"/>
      <c r="B48" s="33">
        <v>17</v>
      </c>
      <c r="C48" s="34" t="s">
        <v>97</v>
      </c>
      <c r="D48" s="44">
        <f t="shared" si="4"/>
        <v>250000</v>
      </c>
      <c r="E48" s="44">
        <v>300000</v>
      </c>
      <c r="F48" s="31">
        <v>423621</v>
      </c>
      <c r="G48" s="36" t="s">
        <v>15</v>
      </c>
      <c r="H48" s="32" t="s">
        <v>98</v>
      </c>
      <c r="I48" s="31" t="s">
        <v>17</v>
      </c>
      <c r="J48" s="31" t="s">
        <v>18</v>
      </c>
      <c r="K48" s="31" t="s">
        <v>99</v>
      </c>
      <c r="L48" s="49" t="s">
        <v>100</v>
      </c>
    </row>
    <row r="49" spans="1:12" s="3" customFormat="1" ht="40.5">
      <c r="A49" s="25"/>
      <c r="B49" s="33">
        <v>18</v>
      </c>
      <c r="C49" s="34" t="s">
        <v>101</v>
      </c>
      <c r="D49" s="44">
        <f>E49*100/120</f>
        <v>166666.66666666666</v>
      </c>
      <c r="E49" s="44">
        <v>200000</v>
      </c>
      <c r="F49" s="31">
        <v>423212</v>
      </c>
      <c r="G49" s="36"/>
      <c r="H49" s="31" t="s">
        <v>16</v>
      </c>
      <c r="I49" s="31" t="s">
        <v>17</v>
      </c>
      <c r="J49" s="31" t="s">
        <v>21</v>
      </c>
      <c r="K49" s="31">
        <v>72261000</v>
      </c>
      <c r="L49" s="32" t="s">
        <v>102</v>
      </c>
    </row>
    <row r="50" spans="1:12" s="3" customFormat="1" ht="40.5">
      <c r="A50" s="25"/>
      <c r="B50" s="33">
        <v>19</v>
      </c>
      <c r="C50" s="34" t="s">
        <v>103</v>
      </c>
      <c r="D50" s="44">
        <f>E50*100/120</f>
        <v>41666.666666666664</v>
      </c>
      <c r="E50" s="44">
        <v>50000</v>
      </c>
      <c r="F50" s="31">
        <v>423212</v>
      </c>
      <c r="G50" s="36"/>
      <c r="H50" s="31" t="s">
        <v>16</v>
      </c>
      <c r="I50" s="31" t="s">
        <v>17</v>
      </c>
      <c r="J50" s="31" t="s">
        <v>21</v>
      </c>
      <c r="K50" s="31">
        <v>72411000</v>
      </c>
      <c r="L50" s="32" t="s">
        <v>104</v>
      </c>
    </row>
    <row r="51" spans="1:12" s="3" customFormat="1" ht="40.5">
      <c r="A51" s="25"/>
      <c r="B51" s="33">
        <v>20</v>
      </c>
      <c r="C51" s="34" t="s">
        <v>105</v>
      </c>
      <c r="D51" s="44">
        <f>E51*100/120</f>
        <v>50000</v>
      </c>
      <c r="E51" s="44">
        <v>60000</v>
      </c>
      <c r="F51" s="31">
        <v>423321</v>
      </c>
      <c r="G51" s="36"/>
      <c r="H51" s="31" t="s">
        <v>16</v>
      </c>
      <c r="I51" s="31" t="s">
        <v>17</v>
      </c>
      <c r="J51" s="31" t="s">
        <v>21</v>
      </c>
      <c r="K51" s="31">
        <v>7995100</v>
      </c>
      <c r="L51" s="32" t="s">
        <v>106</v>
      </c>
    </row>
    <row r="52" spans="1:12" s="3" customFormat="1" ht="60.75">
      <c r="A52" s="25"/>
      <c r="B52" s="33">
        <v>21</v>
      </c>
      <c r="C52" s="34" t="s">
        <v>107</v>
      </c>
      <c r="D52" s="44">
        <f t="shared" si="4"/>
        <v>33333.333333333336</v>
      </c>
      <c r="E52" s="44">
        <v>40000</v>
      </c>
      <c r="F52" s="31">
        <v>423311</v>
      </c>
      <c r="G52" s="36"/>
      <c r="H52" s="31" t="s">
        <v>16</v>
      </c>
      <c r="I52" s="31" t="s">
        <v>17</v>
      </c>
      <c r="J52" s="31" t="s">
        <v>21</v>
      </c>
      <c r="K52" s="31">
        <v>80522000</v>
      </c>
      <c r="L52" s="32" t="s">
        <v>108</v>
      </c>
    </row>
    <row r="53" spans="1:12" s="3" customFormat="1" ht="20.25">
      <c r="A53" s="25"/>
      <c r="B53" s="33">
        <v>22</v>
      </c>
      <c r="C53" s="34" t="s">
        <v>109</v>
      </c>
      <c r="D53" s="44">
        <f t="shared" ref="D53:D55" si="5">E53*100/120</f>
        <v>800000</v>
      </c>
      <c r="E53" s="44">
        <v>960000</v>
      </c>
      <c r="F53" s="31">
        <v>423599</v>
      </c>
      <c r="G53" s="36" t="s">
        <v>110</v>
      </c>
      <c r="H53" s="31" t="s">
        <v>16</v>
      </c>
      <c r="I53" s="31" t="s">
        <v>17</v>
      </c>
      <c r="J53" s="31" t="s">
        <v>21</v>
      </c>
      <c r="K53" s="31">
        <v>90911200</v>
      </c>
      <c r="L53" s="31" t="s">
        <v>111</v>
      </c>
    </row>
    <row r="54" spans="1:12" s="3" customFormat="1" ht="40.5">
      <c r="A54" s="25"/>
      <c r="B54" s="33">
        <v>23</v>
      </c>
      <c r="C54" s="34" t="s">
        <v>112</v>
      </c>
      <c r="D54" s="44">
        <f t="shared" si="5"/>
        <v>166666.66666666666</v>
      </c>
      <c r="E54" s="44">
        <v>200000</v>
      </c>
      <c r="F54" s="31">
        <v>424911</v>
      </c>
      <c r="G54" s="36"/>
      <c r="H54" s="31" t="s">
        <v>16</v>
      </c>
      <c r="I54" s="31" t="s">
        <v>17</v>
      </c>
      <c r="J54" s="31" t="s">
        <v>113</v>
      </c>
      <c r="K54" s="31">
        <v>60181000</v>
      </c>
      <c r="L54" s="32" t="s">
        <v>77</v>
      </c>
    </row>
    <row r="55" spans="1:12" s="3" customFormat="1" ht="60.75">
      <c r="A55" s="25"/>
      <c r="B55" s="33">
        <v>24</v>
      </c>
      <c r="C55" s="34" t="s">
        <v>114</v>
      </c>
      <c r="D55" s="44">
        <f t="shared" si="5"/>
        <v>41666.666666666664</v>
      </c>
      <c r="E55" s="44">
        <v>50000</v>
      </c>
      <c r="F55" s="31">
        <v>425119</v>
      </c>
      <c r="G55" s="36"/>
      <c r="H55" s="32" t="s">
        <v>16</v>
      </c>
      <c r="I55" s="31" t="s">
        <v>17</v>
      </c>
      <c r="J55" s="31" t="s">
        <v>21</v>
      </c>
      <c r="K55" s="31">
        <v>50800000</v>
      </c>
      <c r="L55" s="32" t="s">
        <v>115</v>
      </c>
    </row>
    <row r="56" spans="1:12" s="3" customFormat="1" ht="40.5">
      <c r="A56" s="25"/>
      <c r="B56" s="33">
        <v>24</v>
      </c>
      <c r="C56" s="34" t="s">
        <v>116</v>
      </c>
      <c r="D56" s="44">
        <v>1500000</v>
      </c>
      <c r="E56" s="44">
        <v>1500000</v>
      </c>
      <c r="F56" s="31"/>
      <c r="G56" s="36"/>
      <c r="H56" s="32" t="s">
        <v>57</v>
      </c>
      <c r="I56" s="31" t="s">
        <v>17</v>
      </c>
      <c r="J56" s="31" t="s">
        <v>117</v>
      </c>
      <c r="K56" s="31">
        <v>79622000</v>
      </c>
      <c r="L56" s="32" t="s">
        <v>118</v>
      </c>
    </row>
    <row r="57" spans="1:12" s="3" customFormat="1" ht="20.25">
      <c r="A57" s="25"/>
      <c r="B57" s="33">
        <v>26</v>
      </c>
      <c r="C57" s="34" t="s">
        <v>119</v>
      </c>
      <c r="D57" s="44">
        <f>E57*100/120</f>
        <v>41666.666666666664</v>
      </c>
      <c r="E57" s="44">
        <v>50000</v>
      </c>
      <c r="F57" s="31">
        <v>425119</v>
      </c>
      <c r="G57" s="36"/>
      <c r="H57" s="31" t="s">
        <v>16</v>
      </c>
      <c r="I57" s="31" t="s">
        <v>17</v>
      </c>
      <c r="J57" s="31" t="s">
        <v>21</v>
      </c>
      <c r="K57" s="31">
        <v>45441000</v>
      </c>
      <c r="L57" s="31" t="s">
        <v>120</v>
      </c>
    </row>
    <row r="58" spans="1:12" s="3" customFormat="1" ht="40.5">
      <c r="A58" s="25"/>
      <c r="B58" s="33">
        <v>27</v>
      </c>
      <c r="C58" s="50" t="s">
        <v>121</v>
      </c>
      <c r="D58" s="44">
        <v>208333.33</v>
      </c>
      <c r="E58" s="44">
        <v>250000</v>
      </c>
      <c r="F58" s="31">
        <v>421626</v>
      </c>
      <c r="G58" s="36"/>
      <c r="H58" s="31" t="s">
        <v>16</v>
      </c>
      <c r="I58" s="31" t="s">
        <v>17</v>
      </c>
      <c r="J58" s="31" t="s">
        <v>122</v>
      </c>
      <c r="K58" s="31">
        <v>92620000</v>
      </c>
      <c r="L58" s="31" t="s">
        <v>123</v>
      </c>
    </row>
    <row r="59" spans="1:12" ht="20.25">
      <c r="A59" s="24"/>
      <c r="B59" s="76" t="s">
        <v>124</v>
      </c>
      <c r="C59" s="77"/>
      <c r="D59" s="51">
        <f>SUM(D27:D29,D32,D35,D38:D52,D53:D56,D57:D58)</f>
        <v>8574999.663333334</v>
      </c>
      <c r="E59" s="51">
        <f>SUM(E27:E29,E32,E35,E38:E52,E53:E56,E57:E58)</f>
        <v>9670000</v>
      </c>
      <c r="F59" s="57"/>
      <c r="G59" s="41"/>
      <c r="H59" s="57"/>
      <c r="I59" s="57"/>
      <c r="J59" s="57"/>
      <c r="K59" s="57"/>
      <c r="L59" s="57"/>
    </row>
    <row r="60" spans="1:12" ht="20.25">
      <c r="A60" s="24"/>
      <c r="B60" s="72" t="s">
        <v>125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</row>
    <row r="61" spans="1:12" s="3" customFormat="1" ht="79.5" customHeight="1">
      <c r="A61" s="25"/>
      <c r="B61" s="33">
        <v>1</v>
      </c>
      <c r="C61" s="34" t="s">
        <v>126</v>
      </c>
      <c r="D61" s="52">
        <f t="shared" ref="D61:D62" si="6">E61*100/120</f>
        <v>166666.66666666666</v>
      </c>
      <c r="E61" s="52">
        <v>200000</v>
      </c>
      <c r="F61" s="31">
        <v>425115</v>
      </c>
      <c r="G61" s="36"/>
      <c r="H61" s="31" t="s">
        <v>16</v>
      </c>
      <c r="I61" s="31" t="s">
        <v>17</v>
      </c>
      <c r="J61" s="31" t="s">
        <v>21</v>
      </c>
      <c r="K61" s="31">
        <v>452652000</v>
      </c>
      <c r="L61" s="32" t="s">
        <v>127</v>
      </c>
    </row>
    <row r="62" spans="1:12" s="3" customFormat="1" ht="60.75">
      <c r="A62" s="25"/>
      <c r="B62" s="33">
        <v>2</v>
      </c>
      <c r="C62" s="34" t="s">
        <v>128</v>
      </c>
      <c r="D62" s="52">
        <f t="shared" si="6"/>
        <v>166666.66666666666</v>
      </c>
      <c r="E62" s="52">
        <v>200000</v>
      </c>
      <c r="F62" s="31">
        <v>425116</v>
      </c>
      <c r="G62" s="36"/>
      <c r="H62" s="31" t="s">
        <v>16</v>
      </c>
      <c r="I62" s="31" t="s">
        <v>17</v>
      </c>
      <c r="J62" s="31" t="s">
        <v>21</v>
      </c>
      <c r="K62" s="31">
        <v>453311000</v>
      </c>
      <c r="L62" s="32" t="s">
        <v>129</v>
      </c>
    </row>
    <row r="63" spans="1:12" s="3" customFormat="1" ht="60.75">
      <c r="A63" s="25"/>
      <c r="B63" s="33">
        <v>3</v>
      </c>
      <c r="C63" s="34" t="s">
        <v>130</v>
      </c>
      <c r="D63" s="52">
        <f t="shared" ref="D63" si="7">E63*100/120</f>
        <v>791666.66666666663</v>
      </c>
      <c r="E63" s="52">
        <v>950000</v>
      </c>
      <c r="F63" s="31">
        <v>425263</v>
      </c>
      <c r="G63" s="36"/>
      <c r="H63" s="31" t="s">
        <v>16</v>
      </c>
      <c r="I63" s="31" t="s">
        <v>17</v>
      </c>
      <c r="J63" s="31" t="s">
        <v>131</v>
      </c>
      <c r="K63" s="53" t="s">
        <v>132</v>
      </c>
      <c r="L63" s="32" t="s">
        <v>133</v>
      </c>
    </row>
    <row r="64" spans="1:12" ht="20.25">
      <c r="A64" s="24"/>
      <c r="B64" s="74" t="s">
        <v>134</v>
      </c>
      <c r="C64" s="74"/>
      <c r="D64" s="54">
        <f>SUM(D61:D63)</f>
        <v>1125000</v>
      </c>
      <c r="E64" s="54">
        <f>SUM(E61:E63)</f>
        <v>1350000</v>
      </c>
      <c r="F64" s="55"/>
      <c r="G64" s="56"/>
      <c r="H64" s="55"/>
      <c r="I64" s="55"/>
      <c r="J64" s="55"/>
      <c r="K64" s="55"/>
      <c r="L64" s="55"/>
    </row>
    <row r="65" spans="2:12">
      <c r="B65" s="13"/>
      <c r="C65" s="13"/>
      <c r="D65" s="14"/>
      <c r="E65" s="15"/>
      <c r="F65" s="4"/>
      <c r="G65" s="16"/>
      <c r="H65" s="4"/>
      <c r="I65" s="4"/>
      <c r="J65" s="4"/>
      <c r="K65" s="4"/>
      <c r="L65" s="4"/>
    </row>
    <row r="66" spans="2:12">
      <c r="B66" s="4"/>
      <c r="C66" s="4" t="s">
        <v>135</v>
      </c>
      <c r="D66" s="17"/>
      <c r="E66" s="17"/>
      <c r="F66" s="4"/>
      <c r="G66" s="16"/>
      <c r="H66" s="4"/>
      <c r="I66" s="4"/>
      <c r="J66" s="4"/>
      <c r="K66" s="4"/>
      <c r="L66" s="4"/>
    </row>
    <row r="67" spans="2:12">
      <c r="C67" s="2" t="s">
        <v>136</v>
      </c>
      <c r="G67" s="58" t="s">
        <v>137</v>
      </c>
      <c r="H67" s="58"/>
      <c r="I67" s="58"/>
    </row>
    <row r="68" spans="2:12" ht="24" customHeight="1">
      <c r="G68" s="59"/>
      <c r="H68" s="59"/>
      <c r="I68" s="59"/>
    </row>
    <row r="69" spans="2:12">
      <c r="G69" s="58" t="s">
        <v>138</v>
      </c>
      <c r="H69" s="58"/>
      <c r="I69" s="58"/>
    </row>
    <row r="70" spans="2:12">
      <c r="C70" s="2" t="s">
        <v>139</v>
      </c>
    </row>
    <row r="71" spans="2:12" ht="24" customHeight="1">
      <c r="C71" s="20"/>
    </row>
    <row r="72" spans="2:12">
      <c r="C72" s="2" t="s">
        <v>140</v>
      </c>
      <c r="G72" s="58" t="s">
        <v>141</v>
      </c>
      <c r="H72" s="58"/>
      <c r="I72" s="58"/>
    </row>
    <row r="73" spans="2:12" ht="30" customHeight="1">
      <c r="G73" s="59"/>
      <c r="H73" s="59"/>
      <c r="I73" s="59"/>
    </row>
    <row r="74" spans="2:12" ht="19.5" customHeight="1">
      <c r="D74" s="2"/>
      <c r="E74" s="2"/>
      <c r="G74" s="58" t="s">
        <v>142</v>
      </c>
      <c r="H74" s="58"/>
      <c r="I74" s="58"/>
    </row>
  </sheetData>
  <mergeCells count="14">
    <mergeCell ref="G69:I69"/>
    <mergeCell ref="G72:I72"/>
    <mergeCell ref="G73:I73"/>
    <mergeCell ref="G74:I74"/>
    <mergeCell ref="B1:L3"/>
    <mergeCell ref="B9:L9"/>
    <mergeCell ref="B26:L26"/>
    <mergeCell ref="B60:L60"/>
    <mergeCell ref="G68:I68"/>
    <mergeCell ref="G67:I67"/>
    <mergeCell ref="B64:C64"/>
    <mergeCell ref="B7:C7"/>
    <mergeCell ref="B59:C59"/>
    <mergeCell ref="B25:C25"/>
  </mergeCells>
  <pageMargins left="0.8" right="0" top="0.31" bottom="0.74803149606299213" header="0.32" footer="0.74"/>
  <pageSetup paperSize="9" scale="49" orientation="landscape" horizontalDpi="1200" verticalDpi="1200" r:id="rId1"/>
  <rowBreaks count="2" manualBreakCount="2">
    <brk id="25" min="1" max="11" man="1"/>
    <brk id="4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2025-12-09T21:38:52Z</dcterms:modified>
  <cp:category/>
  <cp:contentStatus/>
</cp:coreProperties>
</file>